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52" windowHeight="5772" activeTab="0"/>
  </bookViews>
  <sheets>
    <sheet name="Skema til beregning" sheetId="1" r:id="rId1"/>
    <sheet name="Beregningseksempel" sheetId="2" r:id="rId2"/>
  </sheets>
  <definedNames/>
  <calcPr fullCalcOnLoad="1"/>
</workbook>
</file>

<file path=xl/sharedStrings.xml><?xml version="1.0" encoding="utf-8"?>
<sst xmlns="http://schemas.openxmlformats.org/spreadsheetml/2006/main" count="178" uniqueCount="84">
  <si>
    <t>Gruppe</t>
  </si>
  <si>
    <t>Konto</t>
  </si>
  <si>
    <t>Tekst</t>
  </si>
  <si>
    <t>Lønsum</t>
  </si>
  <si>
    <t>Faktura løn</t>
  </si>
  <si>
    <t>A-indkomst</t>
  </si>
  <si>
    <t>Navn</t>
  </si>
  <si>
    <t>Honorar</t>
  </si>
  <si>
    <t>xxxxxx</t>
  </si>
  <si>
    <t>xxxxx</t>
  </si>
  <si>
    <t>skuespillere</t>
  </si>
  <si>
    <t>manuskript</t>
  </si>
  <si>
    <t>oversættelse</t>
  </si>
  <si>
    <t>instruktør</t>
  </si>
  <si>
    <t>producer</t>
  </si>
  <si>
    <t>co-producer</t>
  </si>
  <si>
    <t>instruktørass.</t>
  </si>
  <si>
    <t>scripter</t>
  </si>
  <si>
    <t>casting</t>
  </si>
  <si>
    <t>produktionsleder</t>
  </si>
  <si>
    <t>produktionsass.</t>
  </si>
  <si>
    <t>produktionssekretær</t>
  </si>
  <si>
    <t>runner</t>
  </si>
  <si>
    <t>a-fotograf</t>
  </si>
  <si>
    <t>b-fotograf</t>
  </si>
  <si>
    <t>clapper/loader</t>
  </si>
  <si>
    <t>stillfotograf</t>
  </si>
  <si>
    <t>grip</t>
  </si>
  <si>
    <t>tonemester</t>
  </si>
  <si>
    <t>b-tonemesterr</t>
  </si>
  <si>
    <t>belysningsmester</t>
  </si>
  <si>
    <t>belyser</t>
  </si>
  <si>
    <t>belysningsass.</t>
  </si>
  <si>
    <t>scenograf</t>
  </si>
  <si>
    <t>chefrekvisitør</t>
  </si>
  <si>
    <t>rekvisitør</t>
  </si>
  <si>
    <t>chefkostumier</t>
  </si>
  <si>
    <t>chefsminkør</t>
  </si>
  <si>
    <t>sminkør</t>
  </si>
  <si>
    <t>klipper</t>
  </si>
  <si>
    <t>klippeass.</t>
  </si>
  <si>
    <t>loader/logger</t>
  </si>
  <si>
    <t>b-tonemester</t>
  </si>
  <si>
    <t>15% heraf</t>
  </si>
  <si>
    <t>xx</t>
  </si>
  <si>
    <t>eksempel</t>
  </si>
  <si>
    <t xml:space="preserve">LØNRELATEREDE OMKOSTNINGER - SKEMA </t>
  </si>
  <si>
    <t>SPILLEFILM - beregningseksempel</t>
  </si>
  <si>
    <t>Løn i alt</t>
  </si>
  <si>
    <t>Feriepenge</t>
  </si>
  <si>
    <t xml:space="preserve">Pensionsbidrag </t>
  </si>
  <si>
    <t>Lønrelaterede omkostninger i alt</t>
  </si>
  <si>
    <t>SPILLEFILM</t>
  </si>
  <si>
    <t>DOKUMENTARFILM</t>
  </si>
  <si>
    <t>KORTFILM</t>
  </si>
  <si>
    <t>Samlet faktureret løn</t>
  </si>
  <si>
    <t>Samlet A-indkomst</t>
  </si>
  <si>
    <t>Samlede lønrelaterede omk (Fringe)</t>
  </si>
  <si>
    <t>25% for spillefilm</t>
  </si>
  <si>
    <t>22% for kort &amp; dokfilm</t>
  </si>
  <si>
    <t>Antal uger:</t>
  </si>
  <si>
    <t>Grundløn, uge (løngruppe 7)</t>
  </si>
  <si>
    <t>Overarbejde (estimat)</t>
  </si>
  <si>
    <t>Lønrelaterede omkostninger</t>
  </si>
  <si>
    <t>Enhed</t>
  </si>
  <si>
    <t>Sats</t>
  </si>
  <si>
    <t>Beløb</t>
  </si>
  <si>
    <t>Pct. af løn</t>
  </si>
  <si>
    <t>ATP*</t>
  </si>
  <si>
    <t>DKK pr. uge</t>
  </si>
  <si>
    <t>Ledghedsdage (2 dage)</t>
  </si>
  <si>
    <t>DKK pr. dag</t>
  </si>
  <si>
    <t>Pct.</t>
  </si>
  <si>
    <t>FAF Helligdagsfond + BETA</t>
  </si>
  <si>
    <t>Pct. grundløn</t>
  </si>
  <si>
    <t>KORT OG DOKUMENTARFILM - beregningseksempel</t>
  </si>
  <si>
    <t>DFI accepterer som fast % følgende</t>
  </si>
  <si>
    <t>Der kan altid i stedet for ovenstående procenter afregnes faktiske afholdte omkostninger.</t>
  </si>
  <si>
    <t>Kilde: virk.dk ATP 2016-2020</t>
  </si>
  <si>
    <t>Kilde: Ledighedsdage: Bekendtgørelse om dagpengegodtgørelse for 1. og 2. ledighedsdag (G-dage), 2020-sats</t>
  </si>
  <si>
    <t>Note: Grundløn er valg ud fra median løngruppe i begge overenskomster.</t>
  </si>
  <si>
    <t>April 2020, Støtte og Vejledning DFI</t>
  </si>
  <si>
    <t>Grundløn, uge (løngruppe 3)</t>
  </si>
  <si>
    <r>
      <rPr>
        <b/>
        <sz val="10"/>
        <rFont val="Arial"/>
        <family val="2"/>
      </rPr>
      <t>LØNRELATEREDE OMKOSTNINGER er de udgifter, som producenten har ved at ansætte filmarbejdere ud over lønnen.</t>
    </r>
    <r>
      <rPr>
        <sz val="10"/>
        <rFont val="Arial"/>
        <family val="2"/>
      </rPr>
      <t xml:space="preserve"> 
Lønrelaterede omkostninger indeholder følgende elementer: feriepenge, pension, første og anden ledighedsdag, ATP, og FAF´s helligdagsfond og B.E.T.A.-puljen.
I filmens reviderede regnskab kan de lønrelaterede omkostninger opgøres som de faktiske omkostninger eller samlet med nedenstående procenter af realiserede udbetalte gager og lønninger, hvor producenten er pligtig til at afregne lønrelaterede omkostninger.
For skuespillergage og -løn accepteres 15%, idet der ikke skal betales pensionsbidrag ifølge de nuværende overenskomster. Faktureret løn uden yderligere lønrelaterede omkostninger kan ikke indgå i beregningsgrundlaget, men vær obs på, at i forbindelse med regnskabsaflæggelse skal disse også fremgå af oversigten, så alle lønomkostninger kan afstemmes direkte i forhold til regnskabsnoter. Der skal for den enkelte reviderede filmproduktion foreligge en specificeret beregning af de indeholdte lønrelaterede omkostninger.
Yderligere information - se venligst nedenstående eksempel samt næste faneblad.</t>
    </r>
  </si>
</sst>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kr&quot;\ #,##0_);\(&quot;kr&quot;\ #,##0\)"/>
    <numFmt numFmtId="175" formatCode="&quot;kr&quot;\ #,##0_);[Red]\(&quot;kr&quot;\ #,##0\)"/>
    <numFmt numFmtId="176" formatCode="&quot;kr&quot;\ #,##0.00_);\(&quot;kr&quot;\ #,##0.00\)"/>
    <numFmt numFmtId="177" formatCode="&quot;kr&quot;\ #,##0.00_);[Red]\(&quot;kr&quot;\ #,##0.00\)"/>
    <numFmt numFmtId="178" formatCode="_(&quot;kr&quot;\ * #,##0_);_(&quot;kr&quot;\ * \(#,##0\);_(&quot;kr&quot;\ * &quot;-&quot;_);_(@_)"/>
    <numFmt numFmtId="179" formatCode="_(* #,##0_);_(* \(#,##0\);_(* &quot;-&quot;_);_(@_)"/>
    <numFmt numFmtId="180" formatCode="_(&quot;kr&quot;\ * #,##0.00_);_(&quot;kr&quot;\ * \(#,##0.00\);_(&quot;kr&quot;\ * &quot;-&quot;??_);_(@_)"/>
    <numFmt numFmtId="181" formatCode="_(* #,##0.00_);_(* \(#,##0.00\);_(* &quot;-&quot;??_);_(@_)"/>
    <numFmt numFmtId="182" formatCode="_(* #,##0.000_);_(* \(#,##0.000\);_(* &quot;-&quot;??_);_(@_)"/>
    <numFmt numFmtId="183" formatCode="_(* #,##0.0_);_(* \(#,##0.0\);_(* &quot;-&quot;??_);_(@_)"/>
    <numFmt numFmtId="184" formatCode="_(* #,##0_);_(* \(#,##0\);_(* &quot;-&quot;??_);_(@_)"/>
    <numFmt numFmtId="185" formatCode="0.0%"/>
    <numFmt numFmtId="186" formatCode="_([$€-2]\ * #,##0.00_);_([$€-2]\ * \(#,##0.00\);_([$€-2]\ * &quot;-&quot;??_)"/>
    <numFmt numFmtId="187" formatCode="_-* #,##0.0\ _k_r_._-;\-* #,##0.0\ _k_r_._-;_-* &quot;-&quot;?\ _k_r_._-;_-@_-"/>
  </numFmts>
  <fonts count="50">
    <font>
      <sz val="10"/>
      <name val="Arial"/>
      <family val="0"/>
    </font>
    <font>
      <sz val="9"/>
      <name val="Arial"/>
      <family val="2"/>
    </font>
    <font>
      <sz val="14"/>
      <name val="Arial"/>
      <family val="2"/>
    </font>
    <font>
      <b/>
      <sz val="9"/>
      <name val="Arial"/>
      <family val="2"/>
    </font>
    <font>
      <sz val="14"/>
      <color indexed="10"/>
      <name val="Arial"/>
      <family val="2"/>
    </font>
    <font>
      <b/>
      <sz val="10"/>
      <name val="Arial"/>
      <family val="2"/>
    </font>
    <font>
      <i/>
      <sz val="10"/>
      <name val="Arial"/>
      <family val="2"/>
    </font>
    <font>
      <b/>
      <sz val="12"/>
      <name val="Arial"/>
      <family val="2"/>
    </font>
    <font>
      <b/>
      <i/>
      <sz val="10"/>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u val="single"/>
      <sz val="10"/>
      <color indexed="12"/>
      <name val="Arial"/>
      <family val="0"/>
    </font>
    <font>
      <u val="single"/>
      <sz val="10"/>
      <color indexed="20"/>
      <name val="Arial"/>
      <family val="0"/>
    </font>
    <font>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0"/>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0"/>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style="thin"/>
      <right style="thin"/>
      <top>
        <color indexed="63"/>
      </top>
      <bottom style="mediu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0" fillId="20" borderId="1" applyNumberFormat="0" applyFont="0" applyAlignment="0" applyProtection="0"/>
    <xf numFmtId="0" fontId="33" fillId="21" borderId="2" applyNumberFormat="0" applyAlignment="0" applyProtection="0"/>
    <xf numFmtId="0" fontId="34" fillId="0" borderId="0" applyNumberFormat="0" applyFill="0" applyBorder="0" applyAlignment="0" applyProtection="0"/>
    <xf numFmtId="186" fontId="0" fillId="0" borderId="0" applyFon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0" fontId="38" fillId="30" borderId="3" applyNumberFormat="0" applyAlignment="0" applyProtection="0"/>
    <xf numFmtId="0" fontId="39" fillId="0" borderId="0" applyNumberFormat="0" applyFill="0" applyBorder="0" applyAlignment="0" applyProtection="0"/>
    <xf numFmtId="0" fontId="40" fillId="31" borderId="0" applyNumberFormat="0" applyBorder="0" applyAlignment="0" applyProtection="0"/>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80" fontId="0" fillId="0" borderId="0" applyFont="0" applyFill="0" applyBorder="0" applyAlignment="0" applyProtection="0"/>
    <xf numFmtId="178" fontId="0" fillId="0" borderId="0" applyFont="0" applyFill="0" applyBorder="0" applyAlignment="0" applyProtection="0"/>
  </cellStyleXfs>
  <cellXfs count="8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184" fontId="0" fillId="0" borderId="0" xfId="47" applyNumberFormat="1" applyFont="1" applyAlignment="1">
      <alignment horizontal="right"/>
    </xf>
    <xf numFmtId="184" fontId="0" fillId="0" borderId="0" xfId="47" applyNumberFormat="1" applyFont="1" applyAlignment="1">
      <alignment/>
    </xf>
    <xf numFmtId="184" fontId="1" fillId="0" borderId="0" xfId="47" applyNumberFormat="1" applyFont="1" applyAlignment="1">
      <alignment horizontal="right"/>
    </xf>
    <xf numFmtId="184" fontId="1" fillId="0" borderId="0" xfId="47" applyNumberFormat="1" applyFont="1" applyAlignment="1">
      <alignment/>
    </xf>
    <xf numFmtId="184" fontId="0" fillId="0" borderId="10" xfId="47" applyNumberFormat="1"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0" fontId="1" fillId="0" borderId="11" xfId="0" applyFont="1" applyBorder="1" applyAlignment="1">
      <alignment horizontal="left"/>
    </xf>
    <xf numFmtId="184" fontId="3" fillId="0" borderId="11" xfId="47" applyNumberFormat="1" applyFont="1" applyBorder="1" applyAlignment="1">
      <alignment horizontal="center"/>
    </xf>
    <xf numFmtId="184" fontId="3" fillId="0" borderId="12" xfId="47" applyNumberFormat="1" applyFont="1" applyBorder="1" applyAlignment="1">
      <alignment horizontal="center"/>
    </xf>
    <xf numFmtId="184" fontId="1" fillId="0" borderId="11" xfId="47" applyNumberFormat="1" applyFont="1" applyBorder="1" applyAlignment="1">
      <alignment horizontal="right"/>
    </xf>
    <xf numFmtId="184" fontId="1" fillId="0" borderId="13" xfId="47" applyNumberFormat="1" applyFont="1" applyBorder="1" applyAlignment="1">
      <alignment horizontal="right"/>
    </xf>
    <xf numFmtId="184" fontId="1" fillId="0" borderId="14" xfId="47" applyNumberFormat="1" applyFont="1" applyBorder="1" applyAlignment="1">
      <alignment horizontal="right"/>
    </xf>
    <xf numFmtId="184" fontId="1" fillId="0" borderId="11" xfId="47" applyNumberFormat="1" applyFont="1" applyBorder="1" applyAlignment="1">
      <alignment/>
    </xf>
    <xf numFmtId="184" fontId="1" fillId="0" borderId="14" xfId="47" applyNumberFormat="1" applyFont="1" applyBorder="1" applyAlignment="1">
      <alignment/>
    </xf>
    <xf numFmtId="184" fontId="3" fillId="0" borderId="15" xfId="47" applyNumberFormat="1" applyFont="1" applyBorder="1" applyAlignment="1">
      <alignment horizontal="center"/>
    </xf>
    <xf numFmtId="184" fontId="1" fillId="0" borderId="15" xfId="47" applyNumberFormat="1" applyFont="1" applyBorder="1" applyAlignment="1">
      <alignment/>
    </xf>
    <xf numFmtId="184" fontId="1" fillId="0" borderId="16" xfId="47" applyNumberFormat="1" applyFont="1" applyBorder="1" applyAlignment="1">
      <alignment/>
    </xf>
    <xf numFmtId="0" fontId="0" fillId="0" borderId="11" xfId="0" applyBorder="1" applyAlignment="1">
      <alignment/>
    </xf>
    <xf numFmtId="184" fontId="0" fillId="0" borderId="11" xfId="47" applyNumberFormat="1" applyFont="1" applyBorder="1" applyAlignment="1">
      <alignment horizontal="right"/>
    </xf>
    <xf numFmtId="184" fontId="0" fillId="0" borderId="14" xfId="47" applyNumberFormat="1" applyFont="1" applyBorder="1" applyAlignment="1">
      <alignment horizontal="right"/>
    </xf>
    <xf numFmtId="184" fontId="0" fillId="0" borderId="11" xfId="47" applyNumberFormat="1" applyFont="1" applyBorder="1" applyAlignment="1">
      <alignment/>
    </xf>
    <xf numFmtId="184" fontId="0" fillId="0" borderId="14" xfId="47" applyNumberFormat="1" applyFont="1" applyBorder="1" applyAlignment="1">
      <alignment/>
    </xf>
    <xf numFmtId="184" fontId="0" fillId="0" borderId="17" xfId="47" applyNumberFormat="1" applyFont="1" applyBorder="1" applyAlignment="1">
      <alignment/>
    </xf>
    <xf numFmtId="184" fontId="4" fillId="0" borderId="0" xfId="47" applyNumberFormat="1" applyFont="1" applyAlignment="1">
      <alignment/>
    </xf>
    <xf numFmtId="184" fontId="3" fillId="0" borderId="18" xfId="47" applyNumberFormat="1" applyFont="1" applyBorder="1" applyAlignment="1">
      <alignment wrapText="1"/>
    </xf>
    <xf numFmtId="184" fontId="3" fillId="0" borderId="12" xfId="47" applyNumberFormat="1" applyFont="1" applyBorder="1" applyAlignment="1">
      <alignment horizontal="right"/>
    </xf>
    <xf numFmtId="0" fontId="3" fillId="0" borderId="19" xfId="0" applyFont="1" applyBorder="1" applyAlignment="1">
      <alignment horizontal="center"/>
    </xf>
    <xf numFmtId="0" fontId="3" fillId="0" borderId="19" xfId="0" applyFont="1" applyBorder="1" applyAlignment="1">
      <alignment horizontal="left"/>
    </xf>
    <xf numFmtId="184" fontId="3" fillId="0" borderId="19" xfId="47" applyNumberFormat="1" applyFont="1" applyBorder="1" applyAlignment="1">
      <alignment horizontal="right"/>
    </xf>
    <xf numFmtId="184" fontId="3" fillId="0" borderId="20" xfId="47" applyNumberFormat="1"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184" fontId="1" fillId="0" borderId="0" xfId="47" applyNumberFormat="1" applyFont="1" applyBorder="1" applyAlignment="1">
      <alignment horizontal="right"/>
    </xf>
    <xf numFmtId="184" fontId="1" fillId="0" borderId="0" xfId="47" applyNumberFormat="1" applyFont="1" applyBorder="1" applyAlignment="1">
      <alignment/>
    </xf>
    <xf numFmtId="184" fontId="1" fillId="0" borderId="0" xfId="0" applyNumberFormat="1" applyFont="1" applyAlignment="1">
      <alignment/>
    </xf>
    <xf numFmtId="184" fontId="0" fillId="33" borderId="21" xfId="47" applyNumberFormat="1" applyFont="1" applyFill="1" applyBorder="1" applyAlignment="1">
      <alignment horizontal="right" vertical="top"/>
    </xf>
    <xf numFmtId="184" fontId="0" fillId="34" borderId="22" xfId="47" applyNumberFormat="1" applyFont="1" applyFill="1" applyBorder="1" applyAlignment="1">
      <alignment/>
    </xf>
    <xf numFmtId="0" fontId="0" fillId="34" borderId="22"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right"/>
    </xf>
    <xf numFmtId="0" fontId="0" fillId="34" borderId="0" xfId="0" applyFont="1" applyFill="1" applyBorder="1" applyAlignment="1">
      <alignment horizontal="center"/>
    </xf>
    <xf numFmtId="3" fontId="0" fillId="34" borderId="0" xfId="0" applyNumberFormat="1" applyFont="1" applyFill="1" applyBorder="1" applyAlignment="1">
      <alignment horizontal="right"/>
    </xf>
    <xf numFmtId="0" fontId="6" fillId="34" borderId="0" xfId="0" applyFont="1" applyFill="1" applyBorder="1" applyAlignment="1">
      <alignment/>
    </xf>
    <xf numFmtId="0" fontId="0" fillId="33" borderId="21" xfId="0" applyFont="1" applyFill="1" applyBorder="1" applyAlignment="1">
      <alignment horizontal="right"/>
    </xf>
    <xf numFmtId="0" fontId="0" fillId="33" borderId="21" xfId="0" applyFont="1" applyFill="1" applyBorder="1" applyAlignment="1">
      <alignment horizontal="right" vertical="top" wrapText="1"/>
    </xf>
    <xf numFmtId="0" fontId="0" fillId="33" borderId="21" xfId="0" applyFont="1" applyFill="1" applyBorder="1" applyAlignment="1">
      <alignment horizontal="right" vertical="top"/>
    </xf>
    <xf numFmtId="0" fontId="7" fillId="35" borderId="14" xfId="0" applyFont="1" applyFill="1" applyBorder="1" applyAlignment="1">
      <alignment horizontal="left"/>
    </xf>
    <xf numFmtId="0" fontId="0" fillId="35" borderId="22" xfId="0" applyFont="1" applyFill="1" applyBorder="1" applyAlignment="1">
      <alignment/>
    </xf>
    <xf numFmtId="0" fontId="0" fillId="35" borderId="23" xfId="0" applyFont="1" applyFill="1" applyBorder="1" applyAlignment="1">
      <alignment/>
    </xf>
    <xf numFmtId="0" fontId="0" fillId="34" borderId="11" xfId="0" applyFont="1" applyFill="1" applyBorder="1" applyAlignment="1">
      <alignment/>
    </xf>
    <xf numFmtId="0" fontId="0" fillId="34" borderId="11" xfId="0" applyFont="1" applyFill="1" applyBorder="1" applyAlignment="1">
      <alignment horizontal="left"/>
    </xf>
    <xf numFmtId="0" fontId="5" fillId="35" borderId="13" xfId="0" applyFont="1" applyFill="1" applyBorder="1" applyAlignment="1">
      <alignment horizontal="left"/>
    </xf>
    <xf numFmtId="0" fontId="5" fillId="35" borderId="24" xfId="0" applyFont="1" applyFill="1" applyBorder="1" applyAlignment="1">
      <alignment/>
    </xf>
    <xf numFmtId="185" fontId="5" fillId="35" borderId="25" xfId="59" applyNumberFormat="1" applyFont="1" applyFill="1" applyBorder="1" applyAlignment="1">
      <alignment/>
    </xf>
    <xf numFmtId="0" fontId="0" fillId="34" borderId="14" xfId="0" applyFont="1" applyFill="1" applyBorder="1" applyAlignment="1">
      <alignment horizontal="left"/>
    </xf>
    <xf numFmtId="185" fontId="0" fillId="34" borderId="23" xfId="59" applyNumberFormat="1" applyFont="1" applyFill="1" applyBorder="1" applyAlignment="1">
      <alignment/>
    </xf>
    <xf numFmtId="0" fontId="0" fillId="34" borderId="22" xfId="0" applyFont="1" applyFill="1" applyBorder="1" applyAlignment="1">
      <alignment horizontal="right"/>
    </xf>
    <xf numFmtId="0" fontId="0" fillId="35" borderId="22" xfId="0" applyFont="1" applyFill="1" applyBorder="1" applyAlignment="1">
      <alignment horizontal="right"/>
    </xf>
    <xf numFmtId="185" fontId="0" fillId="34" borderId="22" xfId="0" applyNumberFormat="1" applyFont="1" applyFill="1" applyBorder="1" applyAlignment="1">
      <alignment horizontal="right"/>
    </xf>
    <xf numFmtId="0" fontId="5" fillId="35" borderId="24" xfId="0" applyFont="1" applyFill="1" applyBorder="1" applyAlignment="1">
      <alignment horizontal="right"/>
    </xf>
    <xf numFmtId="0" fontId="5" fillId="34" borderId="0" xfId="0" applyFont="1" applyFill="1" applyBorder="1" applyAlignment="1">
      <alignment horizontal="right"/>
    </xf>
    <xf numFmtId="3" fontId="0" fillId="34" borderId="26" xfId="0" applyNumberFormat="1" applyFont="1" applyFill="1" applyBorder="1" applyAlignment="1">
      <alignment horizontal="right"/>
    </xf>
    <xf numFmtId="0" fontId="5" fillId="34" borderId="11" xfId="0" applyFont="1" applyFill="1" applyBorder="1" applyAlignment="1">
      <alignment/>
    </xf>
    <xf numFmtId="0" fontId="5" fillId="34" borderId="26" xfId="0" applyFont="1" applyFill="1" applyBorder="1" applyAlignment="1">
      <alignment horizontal="right"/>
    </xf>
    <xf numFmtId="0" fontId="8" fillId="34" borderId="11" xfId="0" applyFont="1" applyFill="1" applyBorder="1" applyAlignment="1">
      <alignment horizontal="left"/>
    </xf>
    <xf numFmtId="0" fontId="0" fillId="34" borderId="26" xfId="0" applyFont="1" applyFill="1" applyBorder="1" applyAlignment="1">
      <alignment/>
    </xf>
    <xf numFmtId="0" fontId="0" fillId="34" borderId="23" xfId="0" applyFont="1" applyFill="1" applyBorder="1" applyAlignment="1">
      <alignment/>
    </xf>
    <xf numFmtId="0" fontId="7" fillId="10" borderId="14" xfId="0" applyFont="1" applyFill="1" applyBorder="1" applyAlignment="1">
      <alignment horizontal="left"/>
    </xf>
    <xf numFmtId="0" fontId="0" fillId="10" borderId="22" xfId="0" applyFont="1" applyFill="1" applyBorder="1" applyAlignment="1">
      <alignment/>
    </xf>
    <xf numFmtId="0" fontId="0" fillId="10" borderId="22" xfId="0" applyFont="1" applyFill="1" applyBorder="1" applyAlignment="1">
      <alignment horizontal="right"/>
    </xf>
    <xf numFmtId="0" fontId="0" fillId="10" borderId="23" xfId="0" applyFont="1" applyFill="1" applyBorder="1" applyAlignment="1">
      <alignment/>
    </xf>
    <xf numFmtId="0" fontId="9" fillId="34" borderId="14" xfId="0" applyFont="1" applyFill="1" applyBorder="1" applyAlignment="1">
      <alignment horizontal="left" vertical="center"/>
    </xf>
    <xf numFmtId="9" fontId="49" fillId="34" borderId="0" xfId="0" applyNumberFormat="1" applyFont="1" applyFill="1" applyBorder="1" applyAlignment="1">
      <alignment/>
    </xf>
    <xf numFmtId="9" fontId="0" fillId="34" borderId="0" xfId="0" applyNumberFormat="1" applyFont="1" applyFill="1" applyBorder="1" applyAlignment="1">
      <alignment/>
    </xf>
    <xf numFmtId="0" fontId="0" fillId="34" borderId="11" xfId="0" applyFont="1" applyFill="1" applyBorder="1" applyAlignment="1">
      <alignment horizontal="right"/>
    </xf>
    <xf numFmtId="184" fontId="0" fillId="34" borderId="0" xfId="47" applyNumberFormat="1" applyFont="1" applyFill="1" applyBorder="1" applyAlignment="1">
      <alignment/>
    </xf>
    <xf numFmtId="184" fontId="5" fillId="35" borderId="24" xfId="47" applyNumberFormat="1" applyFont="1" applyFill="1" applyBorder="1" applyAlignment="1">
      <alignment/>
    </xf>
    <xf numFmtId="0" fontId="0" fillId="0" borderId="14"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cellXfs>
  <cellStyles count="52">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Euro" xfId="37"/>
    <cellStyle name="Farve1" xfId="38"/>
    <cellStyle name="Farve2" xfId="39"/>
    <cellStyle name="Farve3" xfId="40"/>
    <cellStyle name="Farve4" xfId="41"/>
    <cellStyle name="Farve5" xfId="42"/>
    <cellStyle name="Farve6" xfId="43"/>
    <cellStyle name="Forklarende tekst" xfId="44"/>
    <cellStyle name="God" xfId="45"/>
    <cellStyle name="Input" xfId="46"/>
    <cellStyle name="Comma" xfId="47"/>
    <cellStyle name="Comma [0]" xfId="48"/>
    <cellStyle name="Komma 2" xfId="49"/>
    <cellStyle name="Kontrollér celle" xfId="50"/>
    <cellStyle name="Hyperlink" xfId="51"/>
    <cellStyle name="Neutral" xfId="52"/>
    <cellStyle name="Output" xfId="53"/>
    <cellStyle name="Overskrift 1" xfId="54"/>
    <cellStyle name="Overskrift 2" xfId="55"/>
    <cellStyle name="Overskrift 3" xfId="56"/>
    <cellStyle name="Overskrift 4" xfId="57"/>
    <cellStyle name="Percent" xfId="58"/>
    <cellStyle name="Procent 2" xfId="59"/>
    <cellStyle name="Sammenkædet celle" xfId="60"/>
    <cellStyle name="Titel" xfId="61"/>
    <cellStyle name="Total" xfId="62"/>
    <cellStyle name="Ugyldig"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82"/>
  <sheetViews>
    <sheetView tabSelected="1" zoomScalePageLayoutView="0" workbookViewId="0" topLeftCell="A1">
      <selection activeCell="A1" sqref="A1:H1"/>
    </sheetView>
  </sheetViews>
  <sheetFormatPr defaultColWidth="9.140625" defaultRowHeight="12.75"/>
  <cols>
    <col min="1" max="2" width="7.00390625" style="0" customWidth="1"/>
    <col min="3" max="3" width="20.00390625" style="0" customWidth="1"/>
    <col min="4" max="4" width="11.8515625" style="0" customWidth="1"/>
    <col min="5" max="5" width="12.140625" style="4" customWidth="1"/>
    <col min="6" max="6" width="11.00390625" style="5" customWidth="1"/>
    <col min="7" max="7" width="14.00390625" style="5" customWidth="1"/>
    <col min="8" max="8" width="15.00390625" style="5" customWidth="1"/>
  </cols>
  <sheetData>
    <row r="1" spans="1:8" ht="216.75" customHeight="1">
      <c r="A1" s="84" t="s">
        <v>83</v>
      </c>
      <c r="B1" s="85"/>
      <c r="C1" s="85"/>
      <c r="D1" s="85"/>
      <c r="E1" s="85"/>
      <c r="F1" s="85"/>
      <c r="G1" s="85"/>
      <c r="H1" s="86"/>
    </row>
    <row r="3" spans="1:7" ht="17.25">
      <c r="A3" s="2" t="s">
        <v>46</v>
      </c>
      <c r="G3" s="30" t="s">
        <v>45</v>
      </c>
    </row>
    <row r="5" spans="1:8" s="1" customFormat="1" ht="12">
      <c r="A5" s="33" t="s">
        <v>0</v>
      </c>
      <c r="B5" s="33" t="s">
        <v>1</v>
      </c>
      <c r="C5" s="34" t="s">
        <v>2</v>
      </c>
      <c r="D5" s="34" t="s">
        <v>6</v>
      </c>
      <c r="E5" s="35" t="s">
        <v>3</v>
      </c>
      <c r="F5" s="35" t="s">
        <v>4</v>
      </c>
      <c r="G5" s="35" t="s">
        <v>5</v>
      </c>
      <c r="H5" s="36" t="s">
        <v>58</v>
      </c>
    </row>
    <row r="6" spans="1:8" s="1" customFormat="1" ht="26.25" customHeight="1" thickBot="1">
      <c r="A6" s="10"/>
      <c r="B6" s="10"/>
      <c r="C6" s="10"/>
      <c r="D6" s="10"/>
      <c r="E6" s="15"/>
      <c r="F6" s="32" t="s">
        <v>7</v>
      </c>
      <c r="G6" s="15"/>
      <c r="H6" s="31" t="s">
        <v>59</v>
      </c>
    </row>
    <row r="7" spans="1:8" s="1" customFormat="1" ht="12">
      <c r="A7" s="9"/>
      <c r="B7" s="9"/>
      <c r="C7" s="9"/>
      <c r="D7" s="9"/>
      <c r="E7" s="14"/>
      <c r="F7" s="14"/>
      <c r="G7" s="14"/>
      <c r="H7" s="21"/>
    </row>
    <row r="8" spans="1:8" s="1" customFormat="1" ht="11.25">
      <c r="A8" s="11">
        <v>1</v>
      </c>
      <c r="B8" s="11">
        <v>3</v>
      </c>
      <c r="C8" s="12" t="s">
        <v>11</v>
      </c>
      <c r="D8" s="12" t="s">
        <v>9</v>
      </c>
      <c r="E8" s="16">
        <v>300000</v>
      </c>
      <c r="F8" s="19">
        <v>300000</v>
      </c>
      <c r="G8" s="19"/>
      <c r="H8" s="22">
        <f>G8*25/100</f>
        <v>0</v>
      </c>
    </row>
    <row r="9" spans="1:8" s="1" customFormat="1" ht="11.25">
      <c r="A9" s="11"/>
      <c r="B9" s="11">
        <v>7</v>
      </c>
      <c r="C9" s="12" t="s">
        <v>12</v>
      </c>
      <c r="D9" s="12" t="s">
        <v>9</v>
      </c>
      <c r="E9" s="16">
        <v>30000</v>
      </c>
      <c r="F9" s="19">
        <v>30000</v>
      </c>
      <c r="G9" s="19"/>
      <c r="H9" s="22">
        <f>G9*25/100</f>
        <v>0</v>
      </c>
    </row>
    <row r="10" spans="1:8" s="1" customFormat="1" ht="11.25">
      <c r="A10" s="11"/>
      <c r="B10" s="11" t="s">
        <v>44</v>
      </c>
      <c r="C10" s="12" t="s">
        <v>8</v>
      </c>
      <c r="D10" s="12" t="s">
        <v>9</v>
      </c>
      <c r="E10" s="16"/>
      <c r="F10" s="19"/>
      <c r="G10" s="19"/>
      <c r="H10" s="22"/>
    </row>
    <row r="11" spans="1:8" s="1" customFormat="1" ht="11.25">
      <c r="A11" s="11"/>
      <c r="B11" s="11"/>
      <c r="C11" s="12"/>
      <c r="D11" s="12"/>
      <c r="E11" s="16"/>
      <c r="F11" s="19"/>
      <c r="G11" s="19"/>
      <c r="H11" s="22"/>
    </row>
    <row r="12" spans="1:8" s="1" customFormat="1" ht="11.25">
      <c r="A12" s="11">
        <v>3</v>
      </c>
      <c r="B12" s="11">
        <v>100</v>
      </c>
      <c r="C12" s="12" t="s">
        <v>13</v>
      </c>
      <c r="D12" s="12" t="s">
        <v>9</v>
      </c>
      <c r="E12" s="16">
        <v>500000</v>
      </c>
      <c r="F12" s="19">
        <v>500000</v>
      </c>
      <c r="G12" s="19"/>
      <c r="H12" s="22">
        <f>G12*25/100</f>
        <v>0</v>
      </c>
    </row>
    <row r="13" spans="1:8" s="1" customFormat="1" ht="11.25">
      <c r="A13" s="11"/>
      <c r="B13" s="11">
        <v>102</v>
      </c>
      <c r="C13" s="12" t="s">
        <v>14</v>
      </c>
      <c r="D13" s="12" t="s">
        <v>9</v>
      </c>
      <c r="E13" s="16">
        <v>400000</v>
      </c>
      <c r="F13" s="19">
        <v>400000</v>
      </c>
      <c r="G13" s="19"/>
      <c r="H13" s="22">
        <f>G13*25/100</f>
        <v>0</v>
      </c>
    </row>
    <row r="14" spans="1:8" s="1" customFormat="1" ht="11.25">
      <c r="A14" s="11"/>
      <c r="B14" s="11">
        <v>103</v>
      </c>
      <c r="C14" s="12" t="s">
        <v>15</v>
      </c>
      <c r="D14" s="12" t="s">
        <v>9</v>
      </c>
      <c r="E14" s="16">
        <v>200000</v>
      </c>
      <c r="F14" s="19">
        <v>200000</v>
      </c>
      <c r="G14" s="19"/>
      <c r="H14" s="22">
        <f>G14*25/100</f>
        <v>0</v>
      </c>
    </row>
    <row r="15" spans="1:8" s="1" customFormat="1" ht="11.25">
      <c r="A15" s="11"/>
      <c r="B15" s="11" t="s">
        <v>44</v>
      </c>
      <c r="C15" s="12" t="s">
        <v>8</v>
      </c>
      <c r="D15" s="12" t="s">
        <v>9</v>
      </c>
      <c r="E15" s="16"/>
      <c r="F15" s="19"/>
      <c r="G15" s="19"/>
      <c r="H15" s="22"/>
    </row>
    <row r="16" spans="1:8" s="1" customFormat="1" ht="11.25">
      <c r="A16" s="11"/>
      <c r="B16" s="11"/>
      <c r="C16" s="12"/>
      <c r="D16" s="12"/>
      <c r="E16" s="16"/>
      <c r="F16" s="19"/>
      <c r="G16" s="19"/>
      <c r="H16" s="22"/>
    </row>
    <row r="17" spans="1:8" s="1" customFormat="1" ht="11.25">
      <c r="A17" s="11">
        <v>5</v>
      </c>
      <c r="B17" s="11">
        <v>152</v>
      </c>
      <c r="C17" s="12" t="s">
        <v>16</v>
      </c>
      <c r="D17" s="12" t="s">
        <v>9</v>
      </c>
      <c r="E17" s="16">
        <v>150000</v>
      </c>
      <c r="F17" s="19"/>
      <c r="G17" s="19">
        <v>150000</v>
      </c>
      <c r="H17" s="22">
        <f>G17*25/100</f>
        <v>37500</v>
      </c>
    </row>
    <row r="18" spans="1:8" s="1" customFormat="1" ht="11.25">
      <c r="A18" s="11"/>
      <c r="B18" s="11">
        <v>153</v>
      </c>
      <c r="C18" s="12" t="s">
        <v>17</v>
      </c>
      <c r="D18" s="12" t="s">
        <v>9</v>
      </c>
      <c r="E18" s="16">
        <v>60000</v>
      </c>
      <c r="F18" s="19"/>
      <c r="G18" s="19">
        <v>60000</v>
      </c>
      <c r="H18" s="22">
        <f>G18*25/100</f>
        <v>15000</v>
      </c>
    </row>
    <row r="19" spans="1:8" s="1" customFormat="1" ht="11.25">
      <c r="A19" s="11"/>
      <c r="B19" s="11">
        <v>154</v>
      </c>
      <c r="C19" s="12" t="s">
        <v>18</v>
      </c>
      <c r="D19" s="12" t="s">
        <v>9</v>
      </c>
      <c r="E19" s="16">
        <v>25000</v>
      </c>
      <c r="F19" s="19">
        <v>25000</v>
      </c>
      <c r="G19" s="19"/>
      <c r="H19" s="22">
        <f>G19*25/100</f>
        <v>0</v>
      </c>
    </row>
    <row r="20" spans="1:8" s="1" customFormat="1" ht="11.25">
      <c r="A20" s="11"/>
      <c r="B20" s="11" t="s">
        <v>44</v>
      </c>
      <c r="C20" s="12" t="s">
        <v>8</v>
      </c>
      <c r="D20" s="12" t="s">
        <v>9</v>
      </c>
      <c r="E20" s="16"/>
      <c r="F20" s="19"/>
      <c r="G20" s="19"/>
      <c r="H20" s="22">
        <f>G20*25/100</f>
        <v>0</v>
      </c>
    </row>
    <row r="21" spans="1:8" s="1" customFormat="1" ht="11.25">
      <c r="A21" s="11"/>
      <c r="B21" s="11"/>
      <c r="C21" s="12"/>
      <c r="D21" s="12"/>
      <c r="E21" s="16"/>
      <c r="F21" s="19"/>
      <c r="G21" s="19"/>
      <c r="H21" s="22"/>
    </row>
    <row r="22" spans="1:8" s="1" customFormat="1" ht="11.25">
      <c r="A22" s="11">
        <v>6</v>
      </c>
      <c r="B22" s="11">
        <v>160</v>
      </c>
      <c r="C22" s="12" t="s">
        <v>19</v>
      </c>
      <c r="D22" s="12" t="s">
        <v>9</v>
      </c>
      <c r="E22" s="16">
        <v>150000</v>
      </c>
      <c r="F22" s="19"/>
      <c r="G22" s="19">
        <v>150000</v>
      </c>
      <c r="H22" s="22">
        <f>G22*25/100</f>
        <v>37500</v>
      </c>
    </row>
    <row r="23" spans="1:8" s="1" customFormat="1" ht="11.25">
      <c r="A23" s="11"/>
      <c r="B23" s="11">
        <v>162</v>
      </c>
      <c r="C23" s="12" t="s">
        <v>20</v>
      </c>
      <c r="D23" s="12" t="s">
        <v>9</v>
      </c>
      <c r="E23" s="16">
        <v>150000</v>
      </c>
      <c r="F23" s="19"/>
      <c r="G23" s="19">
        <v>150000</v>
      </c>
      <c r="H23" s="22">
        <f>G23*25/100</f>
        <v>37500</v>
      </c>
    </row>
    <row r="24" spans="1:8" s="1" customFormat="1" ht="11.25">
      <c r="A24" s="11"/>
      <c r="B24" s="11">
        <v>163</v>
      </c>
      <c r="C24" s="12" t="s">
        <v>21</v>
      </c>
      <c r="D24" s="12" t="s">
        <v>9</v>
      </c>
      <c r="E24" s="16">
        <v>10000</v>
      </c>
      <c r="F24" s="19"/>
      <c r="G24" s="19">
        <v>10000</v>
      </c>
      <c r="H24" s="22">
        <f>G24*25/100</f>
        <v>2500</v>
      </c>
    </row>
    <row r="25" spans="1:8" s="1" customFormat="1" ht="11.25">
      <c r="A25" s="11"/>
      <c r="B25" s="11">
        <v>170</v>
      </c>
      <c r="C25" s="12" t="s">
        <v>22</v>
      </c>
      <c r="D25" s="12" t="s">
        <v>9</v>
      </c>
      <c r="E25" s="16">
        <v>90000</v>
      </c>
      <c r="F25" s="19"/>
      <c r="G25" s="19">
        <v>90000</v>
      </c>
      <c r="H25" s="22">
        <f>G25*25/100</f>
        <v>22500</v>
      </c>
    </row>
    <row r="26" spans="1:8" s="1" customFormat="1" ht="11.25">
      <c r="A26" s="11"/>
      <c r="B26" s="11" t="s">
        <v>44</v>
      </c>
      <c r="C26" s="12" t="s">
        <v>8</v>
      </c>
      <c r="D26" s="12" t="s">
        <v>9</v>
      </c>
      <c r="E26" s="16"/>
      <c r="F26" s="19"/>
      <c r="G26" s="19"/>
      <c r="H26" s="22">
        <f>G26*25/100</f>
        <v>0</v>
      </c>
    </row>
    <row r="27" spans="1:8" s="1" customFormat="1" ht="13.5" customHeight="1">
      <c r="A27" s="11"/>
      <c r="B27" s="11"/>
      <c r="C27" s="12"/>
      <c r="D27" s="12"/>
      <c r="E27" s="16"/>
      <c r="F27" s="19"/>
      <c r="G27" s="19"/>
      <c r="H27" s="22"/>
    </row>
    <row r="28" spans="1:8" s="1" customFormat="1" ht="11.25">
      <c r="A28" s="11">
        <v>7</v>
      </c>
      <c r="B28" s="11">
        <v>180</v>
      </c>
      <c r="C28" s="12" t="s">
        <v>23</v>
      </c>
      <c r="D28" s="12" t="s">
        <v>9</v>
      </c>
      <c r="E28" s="16">
        <v>225000</v>
      </c>
      <c r="F28" s="19"/>
      <c r="G28" s="19">
        <v>225000</v>
      </c>
      <c r="H28" s="22">
        <f>G28*25/100</f>
        <v>56250</v>
      </c>
    </row>
    <row r="29" spans="1:8" s="1" customFormat="1" ht="11.25">
      <c r="A29" s="11"/>
      <c r="B29" s="11">
        <v>182</v>
      </c>
      <c r="C29" s="12" t="s">
        <v>24</v>
      </c>
      <c r="D29" s="12" t="s">
        <v>9</v>
      </c>
      <c r="E29" s="16">
        <v>75000</v>
      </c>
      <c r="F29" s="19"/>
      <c r="G29" s="19">
        <v>75000</v>
      </c>
      <c r="H29" s="22">
        <f>G29*25/100</f>
        <v>18750</v>
      </c>
    </row>
    <row r="30" spans="1:8" s="1" customFormat="1" ht="11.25">
      <c r="A30" s="11"/>
      <c r="B30" s="11">
        <v>186</v>
      </c>
      <c r="C30" s="12" t="s">
        <v>25</v>
      </c>
      <c r="D30" s="12" t="s">
        <v>9</v>
      </c>
      <c r="E30" s="16">
        <v>35000</v>
      </c>
      <c r="F30" s="19"/>
      <c r="G30" s="19">
        <v>35000</v>
      </c>
      <c r="H30" s="22">
        <f>G30*25/100</f>
        <v>8750</v>
      </c>
    </row>
    <row r="31" spans="1:8" s="1" customFormat="1" ht="11.25">
      <c r="A31" s="11"/>
      <c r="B31" s="11">
        <v>198</v>
      </c>
      <c r="C31" s="12" t="s">
        <v>26</v>
      </c>
      <c r="D31" s="12" t="s">
        <v>9</v>
      </c>
      <c r="E31" s="16">
        <v>55000</v>
      </c>
      <c r="F31" s="19">
        <v>55000</v>
      </c>
      <c r="G31" s="19"/>
      <c r="H31" s="22">
        <f>G31*25/100</f>
        <v>0</v>
      </c>
    </row>
    <row r="32" spans="1:8" s="1" customFormat="1" ht="11.25">
      <c r="A32" s="11"/>
      <c r="B32" s="11" t="s">
        <v>44</v>
      </c>
      <c r="C32" s="12" t="s">
        <v>8</v>
      </c>
      <c r="D32" s="12" t="s">
        <v>9</v>
      </c>
      <c r="E32" s="16"/>
      <c r="F32" s="19"/>
      <c r="G32" s="19"/>
      <c r="H32" s="22">
        <f>G32*25/100</f>
        <v>0</v>
      </c>
    </row>
    <row r="33" spans="1:8" s="1" customFormat="1" ht="11.25">
      <c r="A33" s="11"/>
      <c r="B33" s="11"/>
      <c r="C33" s="12"/>
      <c r="D33" s="12"/>
      <c r="E33" s="16"/>
      <c r="F33" s="19"/>
      <c r="G33" s="19"/>
      <c r="H33" s="22"/>
    </row>
    <row r="34" spans="1:8" s="1" customFormat="1" ht="11.25">
      <c r="A34" s="11">
        <v>8</v>
      </c>
      <c r="B34" s="11">
        <v>200</v>
      </c>
      <c r="C34" s="12" t="s">
        <v>27</v>
      </c>
      <c r="D34" s="12" t="s">
        <v>9</v>
      </c>
      <c r="E34" s="16">
        <v>65000</v>
      </c>
      <c r="F34" s="19">
        <v>65000</v>
      </c>
      <c r="G34" s="12"/>
      <c r="H34" s="22">
        <f>G34*25/100</f>
        <v>0</v>
      </c>
    </row>
    <row r="35" spans="1:8" s="1" customFormat="1" ht="11.25">
      <c r="A35" s="11"/>
      <c r="B35" s="11"/>
      <c r="C35" s="12"/>
      <c r="D35" s="12"/>
      <c r="E35" s="16"/>
      <c r="F35" s="19"/>
      <c r="G35" s="19"/>
      <c r="H35" s="22"/>
    </row>
    <row r="36" spans="1:8" s="1" customFormat="1" ht="11.25">
      <c r="A36" s="11">
        <v>9</v>
      </c>
      <c r="B36" s="11">
        <v>210</v>
      </c>
      <c r="C36" s="12" t="s">
        <v>28</v>
      </c>
      <c r="D36" s="12" t="s">
        <v>9</v>
      </c>
      <c r="E36" s="16">
        <v>75000</v>
      </c>
      <c r="F36" s="19"/>
      <c r="G36" s="19">
        <v>75000</v>
      </c>
      <c r="H36" s="22">
        <f>G36*25/100</f>
        <v>18750</v>
      </c>
    </row>
    <row r="37" spans="1:8" s="1" customFormat="1" ht="11.25">
      <c r="A37" s="11"/>
      <c r="B37" s="11">
        <v>212</v>
      </c>
      <c r="C37" s="12" t="s">
        <v>29</v>
      </c>
      <c r="D37" s="12" t="s">
        <v>9</v>
      </c>
      <c r="E37" s="16">
        <v>60000</v>
      </c>
      <c r="F37" s="19"/>
      <c r="G37" s="19">
        <v>60000</v>
      </c>
      <c r="H37" s="22">
        <f>G37*25/100</f>
        <v>15000</v>
      </c>
    </row>
    <row r="38" spans="1:8" s="1" customFormat="1" ht="11.25">
      <c r="A38" s="11"/>
      <c r="B38" s="11" t="s">
        <v>44</v>
      </c>
      <c r="C38" s="12" t="s">
        <v>8</v>
      </c>
      <c r="D38" s="12" t="s">
        <v>9</v>
      </c>
      <c r="E38" s="16"/>
      <c r="F38" s="19"/>
      <c r="G38" s="19"/>
      <c r="H38" s="22">
        <f>G38*25/100</f>
        <v>0</v>
      </c>
    </row>
    <row r="39" spans="1:8" s="1" customFormat="1" ht="11.25">
      <c r="A39" s="11"/>
      <c r="B39" s="11"/>
      <c r="C39" s="12"/>
      <c r="D39" s="12"/>
      <c r="E39" s="16"/>
      <c r="F39" s="19"/>
      <c r="G39" s="19"/>
      <c r="H39" s="22"/>
    </row>
    <row r="40" spans="1:8" s="1" customFormat="1" ht="11.25">
      <c r="A40" s="11">
        <v>10</v>
      </c>
      <c r="B40" s="11">
        <v>220</v>
      </c>
      <c r="C40" s="12" t="s">
        <v>30</v>
      </c>
      <c r="D40" s="12" t="s">
        <v>9</v>
      </c>
      <c r="E40" s="16">
        <v>90000</v>
      </c>
      <c r="F40" s="19"/>
      <c r="G40" s="19">
        <v>90000</v>
      </c>
      <c r="H40" s="22">
        <f>G40*25/100</f>
        <v>22500</v>
      </c>
    </row>
    <row r="41" spans="1:8" s="1" customFormat="1" ht="11.25">
      <c r="A41" s="11"/>
      <c r="B41" s="11">
        <v>222</v>
      </c>
      <c r="C41" s="12" t="s">
        <v>31</v>
      </c>
      <c r="D41" s="12" t="s">
        <v>9</v>
      </c>
      <c r="E41" s="16">
        <v>60000</v>
      </c>
      <c r="F41" s="19"/>
      <c r="G41" s="19">
        <v>60000</v>
      </c>
      <c r="H41" s="22">
        <f>G41*25/100</f>
        <v>15000</v>
      </c>
    </row>
    <row r="42" spans="1:8" s="1" customFormat="1" ht="11.25">
      <c r="A42" s="11"/>
      <c r="B42" s="11">
        <v>224</v>
      </c>
      <c r="C42" s="13" t="s">
        <v>32</v>
      </c>
      <c r="D42" s="12" t="s">
        <v>9</v>
      </c>
      <c r="E42" s="16">
        <v>55000</v>
      </c>
      <c r="F42" s="19"/>
      <c r="G42" s="19">
        <v>55000</v>
      </c>
      <c r="H42" s="22">
        <f>G42*25/100</f>
        <v>13750</v>
      </c>
    </row>
    <row r="43" spans="1:8" s="1" customFormat="1" ht="11.25">
      <c r="A43" s="11"/>
      <c r="B43" s="11" t="s">
        <v>44</v>
      </c>
      <c r="C43" s="12" t="s">
        <v>8</v>
      </c>
      <c r="D43" s="12" t="s">
        <v>9</v>
      </c>
      <c r="E43" s="16"/>
      <c r="F43" s="19"/>
      <c r="G43" s="19"/>
      <c r="H43" s="22">
        <f>G43*25/100</f>
        <v>0</v>
      </c>
    </row>
    <row r="44" spans="1:8" s="1" customFormat="1" ht="11.25">
      <c r="A44" s="11"/>
      <c r="B44" s="11"/>
      <c r="C44" s="12"/>
      <c r="D44" s="12"/>
      <c r="E44" s="16"/>
      <c r="F44" s="19"/>
      <c r="G44" s="19"/>
      <c r="H44" s="22"/>
    </row>
    <row r="45" spans="1:8" s="1" customFormat="1" ht="11.25">
      <c r="A45" s="11">
        <v>11</v>
      </c>
      <c r="B45" s="11">
        <v>232</v>
      </c>
      <c r="C45" s="12" t="s">
        <v>33</v>
      </c>
      <c r="D45" s="12" t="s">
        <v>9</v>
      </c>
      <c r="E45" s="16">
        <v>200000</v>
      </c>
      <c r="F45" s="19"/>
      <c r="G45" s="19">
        <v>200000</v>
      </c>
      <c r="H45" s="22">
        <f>G45*25/100</f>
        <v>50000</v>
      </c>
    </row>
    <row r="46" spans="1:8" s="1" customFormat="1" ht="11.25">
      <c r="A46" s="11"/>
      <c r="B46" s="11">
        <v>240</v>
      </c>
      <c r="C46" s="12" t="s">
        <v>34</v>
      </c>
      <c r="D46" s="12" t="s">
        <v>9</v>
      </c>
      <c r="E46" s="16">
        <v>110000</v>
      </c>
      <c r="F46" s="19"/>
      <c r="G46" s="19">
        <v>11000</v>
      </c>
      <c r="H46" s="22">
        <f>G46*25/100</f>
        <v>2750</v>
      </c>
    </row>
    <row r="47" spans="1:8" s="1" customFormat="1" ht="11.25">
      <c r="A47" s="11"/>
      <c r="B47" s="11">
        <v>241</v>
      </c>
      <c r="C47" s="12" t="s">
        <v>35</v>
      </c>
      <c r="D47" s="12" t="s">
        <v>9</v>
      </c>
      <c r="E47" s="16">
        <v>35000</v>
      </c>
      <c r="F47" s="19"/>
      <c r="G47" s="19">
        <v>35000</v>
      </c>
      <c r="H47" s="22">
        <f>G47*25/100</f>
        <v>8750</v>
      </c>
    </row>
    <row r="48" spans="1:8" s="1" customFormat="1" ht="11.25">
      <c r="A48" s="11"/>
      <c r="B48" s="11" t="s">
        <v>44</v>
      </c>
      <c r="C48" s="12" t="s">
        <v>8</v>
      </c>
      <c r="D48" s="12" t="s">
        <v>9</v>
      </c>
      <c r="E48" s="16"/>
      <c r="F48" s="19"/>
      <c r="G48" s="19"/>
      <c r="H48" s="22">
        <f>G48*25/100</f>
        <v>0</v>
      </c>
    </row>
    <row r="49" spans="1:8" s="1" customFormat="1" ht="11.25">
      <c r="A49" s="11"/>
      <c r="B49" s="11"/>
      <c r="C49" s="12"/>
      <c r="D49" s="12"/>
      <c r="E49" s="16"/>
      <c r="F49" s="19"/>
      <c r="G49" s="19"/>
      <c r="H49" s="22"/>
    </row>
    <row r="50" spans="1:8" s="1" customFormat="1" ht="11.25">
      <c r="A50" s="11">
        <v>12</v>
      </c>
      <c r="B50" s="11">
        <v>250</v>
      </c>
      <c r="C50" s="12" t="s">
        <v>36</v>
      </c>
      <c r="D50" s="12" t="s">
        <v>9</v>
      </c>
      <c r="E50" s="16">
        <v>100000</v>
      </c>
      <c r="F50" s="19"/>
      <c r="G50" s="19">
        <v>10000</v>
      </c>
      <c r="H50" s="22">
        <f>G50*25/100</f>
        <v>2500</v>
      </c>
    </row>
    <row r="51" spans="1:8" s="1" customFormat="1" ht="11.25">
      <c r="A51" s="11"/>
      <c r="B51" s="11">
        <v>260</v>
      </c>
      <c r="C51" s="12" t="s">
        <v>37</v>
      </c>
      <c r="D51" s="12" t="s">
        <v>9</v>
      </c>
      <c r="E51" s="16">
        <v>70000</v>
      </c>
      <c r="F51" s="19">
        <v>70000</v>
      </c>
      <c r="G51" s="12"/>
      <c r="H51" s="22">
        <f>G51*25/100</f>
        <v>0</v>
      </c>
    </row>
    <row r="52" spans="1:8" s="1" customFormat="1" ht="11.25">
      <c r="A52" s="11"/>
      <c r="B52" s="11">
        <v>261</v>
      </c>
      <c r="C52" s="12" t="s">
        <v>38</v>
      </c>
      <c r="D52" s="12" t="s">
        <v>9</v>
      </c>
      <c r="E52" s="16">
        <v>10000</v>
      </c>
      <c r="F52" s="19"/>
      <c r="G52" s="19">
        <v>10000</v>
      </c>
      <c r="H52" s="22">
        <f>G52*25/100</f>
        <v>2500</v>
      </c>
    </row>
    <row r="53" spans="1:8" s="1" customFormat="1" ht="11.25">
      <c r="A53" s="11"/>
      <c r="B53" s="11" t="s">
        <v>44</v>
      </c>
      <c r="C53" s="12" t="s">
        <v>8</v>
      </c>
      <c r="D53" s="12" t="s">
        <v>9</v>
      </c>
      <c r="E53" s="16"/>
      <c r="F53" s="19"/>
      <c r="G53" s="19"/>
      <c r="H53" s="22">
        <f>G53*25/100</f>
        <v>0</v>
      </c>
    </row>
    <row r="54" spans="1:8" s="1" customFormat="1" ht="11.25">
      <c r="A54" s="11"/>
      <c r="B54" s="11"/>
      <c r="C54" s="12"/>
      <c r="D54" s="12"/>
      <c r="E54" s="16"/>
      <c r="F54" s="19"/>
      <c r="G54" s="19"/>
      <c r="H54" s="22"/>
    </row>
    <row r="55" spans="1:8" s="1" customFormat="1" ht="11.25">
      <c r="A55" s="11">
        <v>25</v>
      </c>
      <c r="B55" s="11">
        <v>730</v>
      </c>
      <c r="C55" s="12" t="s">
        <v>39</v>
      </c>
      <c r="D55" s="12" t="s">
        <v>9</v>
      </c>
      <c r="E55" s="16">
        <v>200000</v>
      </c>
      <c r="F55" s="19"/>
      <c r="G55" s="19">
        <v>200000</v>
      </c>
      <c r="H55" s="22">
        <f aca="true" t="shared" si="0" ref="H55:H63">G55*25/100</f>
        <v>50000</v>
      </c>
    </row>
    <row r="56" spans="1:8" s="1" customFormat="1" ht="11.25">
      <c r="A56" s="11"/>
      <c r="B56" s="11">
        <v>732</v>
      </c>
      <c r="C56" s="12" t="s">
        <v>40</v>
      </c>
      <c r="D56" s="12" t="s">
        <v>9</v>
      </c>
      <c r="E56" s="16">
        <v>40000</v>
      </c>
      <c r="F56" s="19"/>
      <c r="G56" s="19">
        <v>40000</v>
      </c>
      <c r="H56" s="22">
        <f t="shared" si="0"/>
        <v>10000</v>
      </c>
    </row>
    <row r="57" spans="1:8" s="1" customFormat="1" ht="11.25">
      <c r="A57" s="11"/>
      <c r="B57" s="11">
        <v>733</v>
      </c>
      <c r="C57" s="12" t="s">
        <v>41</v>
      </c>
      <c r="D57" s="12" t="s">
        <v>9</v>
      </c>
      <c r="E57" s="16">
        <v>45000</v>
      </c>
      <c r="F57" s="19"/>
      <c r="G57" s="19">
        <v>45000</v>
      </c>
      <c r="H57" s="22">
        <f t="shared" si="0"/>
        <v>11250</v>
      </c>
    </row>
    <row r="58" spans="1:8" s="1" customFormat="1" ht="11.25">
      <c r="A58" s="11"/>
      <c r="B58" s="11" t="s">
        <v>44</v>
      </c>
      <c r="C58" s="12" t="s">
        <v>8</v>
      </c>
      <c r="D58" s="12" t="s">
        <v>9</v>
      </c>
      <c r="E58" s="16"/>
      <c r="F58" s="19"/>
      <c r="G58" s="19"/>
      <c r="H58" s="22">
        <f t="shared" si="0"/>
        <v>0</v>
      </c>
    </row>
    <row r="59" spans="1:8" s="1" customFormat="1" ht="11.25">
      <c r="A59" s="11"/>
      <c r="B59" s="11" t="s">
        <v>44</v>
      </c>
      <c r="C59" s="12" t="s">
        <v>8</v>
      </c>
      <c r="D59" s="12" t="s">
        <v>9</v>
      </c>
      <c r="E59" s="16"/>
      <c r="F59" s="19"/>
      <c r="G59" s="19"/>
      <c r="H59" s="22">
        <f t="shared" si="0"/>
        <v>0</v>
      </c>
    </row>
    <row r="60" spans="1:8" s="1" customFormat="1" ht="11.25">
      <c r="A60" s="11"/>
      <c r="B60" s="11">
        <v>740</v>
      </c>
      <c r="C60" s="12" t="s">
        <v>28</v>
      </c>
      <c r="D60" s="12" t="s">
        <v>9</v>
      </c>
      <c r="E60" s="16">
        <v>150000</v>
      </c>
      <c r="F60" s="19"/>
      <c r="G60" s="19">
        <v>150000</v>
      </c>
      <c r="H60" s="22">
        <f t="shared" si="0"/>
        <v>37500</v>
      </c>
    </row>
    <row r="61" spans="1:8" s="1" customFormat="1" ht="11.25">
      <c r="A61" s="11"/>
      <c r="B61" s="11">
        <v>741</v>
      </c>
      <c r="C61" s="12" t="s">
        <v>42</v>
      </c>
      <c r="D61" s="12" t="s">
        <v>9</v>
      </c>
      <c r="E61" s="16">
        <v>100000</v>
      </c>
      <c r="F61" s="19"/>
      <c r="G61" s="19">
        <v>100000</v>
      </c>
      <c r="H61" s="22">
        <f t="shared" si="0"/>
        <v>25000</v>
      </c>
    </row>
    <row r="62" spans="1:8" s="1" customFormat="1" ht="11.25">
      <c r="A62" s="11"/>
      <c r="B62" s="11" t="s">
        <v>44</v>
      </c>
      <c r="C62" s="12" t="s">
        <v>8</v>
      </c>
      <c r="D62" s="12" t="s">
        <v>9</v>
      </c>
      <c r="E62" s="16"/>
      <c r="F62" s="19"/>
      <c r="G62" s="19"/>
      <c r="H62" s="22">
        <f t="shared" si="0"/>
        <v>0</v>
      </c>
    </row>
    <row r="63" spans="1:8" s="1" customFormat="1" ht="11.25">
      <c r="A63" s="11"/>
      <c r="B63" s="11" t="s">
        <v>44</v>
      </c>
      <c r="C63" s="12" t="s">
        <v>8</v>
      </c>
      <c r="D63" s="12" t="s">
        <v>9</v>
      </c>
      <c r="E63" s="16"/>
      <c r="F63" s="19"/>
      <c r="G63" s="19"/>
      <c r="H63" s="22">
        <f t="shared" si="0"/>
        <v>0</v>
      </c>
    </row>
    <row r="64" spans="1:8" s="1" customFormat="1" ht="11.25">
      <c r="A64" s="11"/>
      <c r="B64" s="11"/>
      <c r="C64" s="12"/>
      <c r="D64" s="12"/>
      <c r="E64" s="16"/>
      <c r="F64" s="19"/>
      <c r="G64" s="19"/>
      <c r="H64" s="22"/>
    </row>
    <row r="65" spans="1:8" s="1" customFormat="1" ht="11.25">
      <c r="A65" s="11"/>
      <c r="B65" s="11"/>
      <c r="C65" s="12"/>
      <c r="D65" s="12"/>
      <c r="E65" s="17"/>
      <c r="F65" s="19"/>
      <c r="G65" s="19"/>
      <c r="H65" s="22"/>
    </row>
    <row r="66" spans="1:9" s="1" customFormat="1" ht="12" thickBot="1">
      <c r="A66" s="12"/>
      <c r="B66" s="11"/>
      <c r="C66" s="12"/>
      <c r="D66" s="12"/>
      <c r="E66" s="18">
        <f>SUM(E7:E65)</f>
        <v>3920000</v>
      </c>
      <c r="F66" s="20">
        <f>SUM(F7:F65)</f>
        <v>1645000</v>
      </c>
      <c r="G66" s="20">
        <f>SUM(G7:G65)</f>
        <v>2086000</v>
      </c>
      <c r="H66" s="23">
        <f>SUM(H7:H65)</f>
        <v>521500</v>
      </c>
      <c r="I66" s="41"/>
    </row>
    <row r="67" spans="1:8" s="1" customFormat="1" ht="12" thickTop="1">
      <c r="A67" s="37"/>
      <c r="B67" s="38"/>
      <c r="C67" s="37"/>
      <c r="D67" s="37"/>
      <c r="E67" s="39"/>
      <c r="F67" s="40"/>
      <c r="G67" s="40"/>
      <c r="H67" s="40"/>
    </row>
    <row r="68" spans="2:7" s="1" customFormat="1" ht="11.25">
      <c r="B68" s="3"/>
      <c r="E68" s="6"/>
      <c r="F68" s="7"/>
      <c r="G68" s="7"/>
    </row>
    <row r="69" spans="1:8" s="1" customFormat="1" ht="12">
      <c r="A69" s="12"/>
      <c r="B69" s="11"/>
      <c r="C69" s="12"/>
      <c r="D69" s="12"/>
      <c r="E69" s="16"/>
      <c r="F69" s="19"/>
      <c r="G69" s="19"/>
      <c r="H69" s="21" t="s">
        <v>43</v>
      </c>
    </row>
    <row r="70" spans="1:8" s="1" customFormat="1" ht="11.25">
      <c r="A70" s="12">
        <v>4</v>
      </c>
      <c r="B70" s="11">
        <v>110</v>
      </c>
      <c r="C70" s="12" t="s">
        <v>10</v>
      </c>
      <c r="D70" s="12" t="s">
        <v>9</v>
      </c>
      <c r="E70" s="16">
        <v>250000</v>
      </c>
      <c r="F70" s="19"/>
      <c r="G70" s="19">
        <v>250000</v>
      </c>
      <c r="H70" s="22">
        <f aca="true" t="shared" si="1" ref="H70:H75">G70*15/100</f>
        <v>37500</v>
      </c>
    </row>
    <row r="71" spans="1:8" s="1" customFormat="1" ht="11.25">
      <c r="A71" s="12"/>
      <c r="B71" s="12"/>
      <c r="C71" s="12"/>
      <c r="D71" s="12" t="s">
        <v>9</v>
      </c>
      <c r="E71" s="16">
        <v>57000</v>
      </c>
      <c r="F71" s="19"/>
      <c r="G71" s="16">
        <v>57000</v>
      </c>
      <c r="H71" s="22">
        <f t="shared" si="1"/>
        <v>8550</v>
      </c>
    </row>
    <row r="72" spans="1:8" s="1" customFormat="1" ht="11.25">
      <c r="A72" s="12"/>
      <c r="B72" s="12"/>
      <c r="C72" s="12"/>
      <c r="D72" s="12" t="s">
        <v>9</v>
      </c>
      <c r="E72" s="16">
        <v>43000</v>
      </c>
      <c r="F72" s="19"/>
      <c r="G72" s="16">
        <v>43000</v>
      </c>
      <c r="H72" s="22">
        <f t="shared" si="1"/>
        <v>6450</v>
      </c>
    </row>
    <row r="73" spans="1:8" s="1" customFormat="1" ht="11.25">
      <c r="A73" s="12"/>
      <c r="B73" s="12"/>
      <c r="C73" s="12"/>
      <c r="D73" s="12" t="s">
        <v>9</v>
      </c>
      <c r="E73" s="16">
        <v>32000</v>
      </c>
      <c r="F73" s="19">
        <v>32000</v>
      </c>
      <c r="G73" s="16"/>
      <c r="H73" s="22">
        <f t="shared" si="1"/>
        <v>0</v>
      </c>
    </row>
    <row r="74" spans="1:8" s="1" customFormat="1" ht="11.25">
      <c r="A74" s="12"/>
      <c r="B74" s="12"/>
      <c r="C74" s="12"/>
      <c r="D74" s="12" t="s">
        <v>9</v>
      </c>
      <c r="E74" s="16">
        <v>17000</v>
      </c>
      <c r="F74" s="19"/>
      <c r="G74" s="16">
        <v>17000</v>
      </c>
      <c r="H74" s="22">
        <f t="shared" si="1"/>
        <v>2550</v>
      </c>
    </row>
    <row r="75" spans="1:8" s="1" customFormat="1" ht="11.25">
      <c r="A75" s="12"/>
      <c r="B75" s="12"/>
      <c r="C75" s="12"/>
      <c r="D75" s="12" t="s">
        <v>9</v>
      </c>
      <c r="E75" s="16">
        <v>25500</v>
      </c>
      <c r="F75" s="19">
        <v>25500</v>
      </c>
      <c r="G75" s="16"/>
      <c r="H75" s="22">
        <f t="shared" si="1"/>
        <v>0</v>
      </c>
    </row>
    <row r="76" spans="1:8" ht="12.75">
      <c r="A76" s="24"/>
      <c r="B76" s="24"/>
      <c r="C76" s="24"/>
      <c r="D76" s="24"/>
      <c r="E76" s="25"/>
      <c r="F76" s="27"/>
      <c r="G76" s="27"/>
      <c r="H76" s="29"/>
    </row>
    <row r="77" spans="1:8" ht="13.5" thickBot="1">
      <c r="A77" s="24"/>
      <c r="B77" s="24"/>
      <c r="C77" s="24"/>
      <c r="D77" s="24"/>
      <c r="E77" s="26">
        <f>SUM(E70:E76)</f>
        <v>424500</v>
      </c>
      <c r="F77" s="28">
        <f>SUM(F70:F76)</f>
        <v>57500</v>
      </c>
      <c r="G77" s="28">
        <f>SUM(G70:G76)</f>
        <v>367000</v>
      </c>
      <c r="H77" s="8">
        <f>SUM(H70:H76)</f>
        <v>55050</v>
      </c>
    </row>
    <row r="78" ht="13.5" thickTop="1"/>
    <row r="80" spans="3:8" ht="12.75">
      <c r="C80" t="s">
        <v>55</v>
      </c>
      <c r="H80" s="5">
        <f>F66+F77</f>
        <v>1702500</v>
      </c>
    </row>
    <row r="81" spans="3:8" ht="12.75">
      <c r="C81" t="s">
        <v>56</v>
      </c>
      <c r="H81" s="5">
        <f>G66+G77</f>
        <v>2453000</v>
      </c>
    </row>
    <row r="82" spans="3:8" ht="12.75">
      <c r="C82" t="s">
        <v>57</v>
      </c>
      <c r="H82" s="5">
        <f>H66+H77</f>
        <v>576550</v>
      </c>
    </row>
  </sheetData>
  <sheetProtection/>
  <mergeCells count="1">
    <mergeCell ref="A1:H1"/>
  </mergeCells>
  <printOptions/>
  <pageMargins left="1.06" right="0.27" top="0.48" bottom="0.37" header="0" footer="0"/>
  <pageSetup horizontalDpi="300" verticalDpi="300" orientation="portrait" paperSize="9" scale="80" r:id="rId1"/>
  <headerFooter alignWithMargins="0">
    <oddHeader>&amp;L
</oddHeader>
  </headerFooter>
</worksheet>
</file>

<file path=xl/worksheets/sheet2.xml><?xml version="1.0" encoding="utf-8"?>
<worksheet xmlns="http://schemas.openxmlformats.org/spreadsheetml/2006/main" xmlns:r="http://schemas.openxmlformats.org/officeDocument/2006/relationships">
  <dimension ref="A1:F42"/>
  <sheetViews>
    <sheetView workbookViewId="0" topLeftCell="A1">
      <selection activeCell="H12" sqref="H12"/>
    </sheetView>
  </sheetViews>
  <sheetFormatPr defaultColWidth="9.140625" defaultRowHeight="12.75"/>
  <cols>
    <col min="1" max="1" width="35.00390625" style="45" customWidth="1"/>
    <col min="2" max="2" width="12.57421875" style="45" customWidth="1"/>
    <col min="3" max="3" width="12.57421875" style="46" customWidth="1"/>
    <col min="4" max="4" width="8.57421875" style="45" customWidth="1"/>
    <col min="5" max="6" width="12.57421875" style="45" customWidth="1"/>
  </cols>
  <sheetData>
    <row r="1" spans="1:6" ht="15">
      <c r="A1" s="53" t="s">
        <v>47</v>
      </c>
      <c r="B1" s="54"/>
      <c r="C1" s="64"/>
      <c r="D1" s="54"/>
      <c r="E1" s="54"/>
      <c r="F1" s="55"/>
    </row>
    <row r="2" spans="1:6" ht="12.75">
      <c r="A2" s="56"/>
      <c r="E2" s="47"/>
      <c r="F2" s="68"/>
    </row>
    <row r="3" spans="1:6" ht="12.75">
      <c r="A3" s="50" t="s">
        <v>60</v>
      </c>
      <c r="B3" s="42">
        <v>6</v>
      </c>
      <c r="E3" s="47"/>
      <c r="F3" s="68"/>
    </row>
    <row r="4" spans="1:6" ht="12.75">
      <c r="A4" s="51" t="s">
        <v>61</v>
      </c>
      <c r="B4" s="42">
        <v>13000</v>
      </c>
      <c r="D4" s="48"/>
      <c r="E4" s="47"/>
      <c r="F4" s="68"/>
    </row>
    <row r="5" spans="1:6" ht="12.75">
      <c r="A5" s="51" t="s">
        <v>62</v>
      </c>
      <c r="B5" s="42">
        <v>2500</v>
      </c>
      <c r="D5" s="48"/>
      <c r="E5" s="47"/>
      <c r="F5" s="68"/>
    </row>
    <row r="6" spans="1:6" ht="12.75">
      <c r="A6" s="52" t="s">
        <v>48</v>
      </c>
      <c r="B6" s="42">
        <f>(B4+B5)*B3</f>
        <v>93000</v>
      </c>
      <c r="D6" s="48"/>
      <c r="E6" s="47"/>
      <c r="F6" s="68"/>
    </row>
    <row r="7" spans="1:6" ht="12.75">
      <c r="A7" s="81"/>
      <c r="B7" s="46"/>
      <c r="D7" s="48"/>
      <c r="E7" s="47"/>
      <c r="F7" s="68"/>
    </row>
    <row r="8" spans="1:6" ht="12.75">
      <c r="A8" s="69" t="s">
        <v>63</v>
      </c>
      <c r="B8" s="67" t="s">
        <v>64</v>
      </c>
      <c r="C8" s="67" t="s">
        <v>65</v>
      </c>
      <c r="D8" s="67"/>
      <c r="E8" s="67" t="s">
        <v>66</v>
      </c>
      <c r="F8" s="70" t="s">
        <v>67</v>
      </c>
    </row>
    <row r="9" spans="1:6" ht="12.75">
      <c r="A9" s="61" t="s">
        <v>68</v>
      </c>
      <c r="B9" s="63" t="s">
        <v>69</v>
      </c>
      <c r="C9" s="63">
        <v>74.7</v>
      </c>
      <c r="D9" s="44"/>
      <c r="E9" s="43">
        <f>C9*B3</f>
        <v>448.20000000000005</v>
      </c>
      <c r="F9" s="62">
        <f>E9/$B$6</f>
        <v>0.004819354838709678</v>
      </c>
    </row>
    <row r="10" spans="1:6" ht="12.75">
      <c r="A10" s="57" t="s">
        <v>70</v>
      </c>
      <c r="B10" s="46" t="s">
        <v>71</v>
      </c>
      <c r="C10" s="46">
        <v>881</v>
      </c>
      <c r="E10" s="82">
        <f>C10*2</f>
        <v>1762</v>
      </c>
      <c r="F10" s="62">
        <f>E10/$B$6</f>
        <v>0.018946236559139785</v>
      </c>
    </row>
    <row r="11" spans="1:6" ht="12.75">
      <c r="A11" s="61" t="s">
        <v>49</v>
      </c>
      <c r="B11" s="63" t="s">
        <v>72</v>
      </c>
      <c r="C11" s="65">
        <v>0.125</v>
      </c>
      <c r="D11" s="44"/>
      <c r="E11" s="43">
        <f>C11*B6</f>
        <v>11625</v>
      </c>
      <c r="F11" s="62">
        <f>E11/$B$6</f>
        <v>0.125</v>
      </c>
    </row>
    <row r="12" spans="1:6" ht="12.75">
      <c r="A12" s="61" t="s">
        <v>73</v>
      </c>
      <c r="B12" s="63" t="s">
        <v>72</v>
      </c>
      <c r="C12" s="65">
        <v>0.015</v>
      </c>
      <c r="D12" s="44"/>
      <c r="E12" s="43">
        <f>C12*B6</f>
        <v>1395</v>
      </c>
      <c r="F12" s="62">
        <f>E12/$B$6</f>
        <v>0.015</v>
      </c>
    </row>
    <row r="13" spans="1:6" ht="12.75">
      <c r="A13" s="61" t="s">
        <v>50</v>
      </c>
      <c r="B13" s="63" t="s">
        <v>74</v>
      </c>
      <c r="C13" s="65">
        <v>0.095</v>
      </c>
      <c r="D13" s="44"/>
      <c r="E13" s="43">
        <f>C13*(B4*B3)</f>
        <v>7410</v>
      </c>
      <c r="F13" s="62">
        <f>E13/$B$6</f>
        <v>0.07967741935483871</v>
      </c>
    </row>
    <row r="14" spans="1:6" ht="12.75">
      <c r="A14" s="58" t="s">
        <v>51</v>
      </c>
      <c r="B14" s="59"/>
      <c r="C14" s="66"/>
      <c r="D14" s="66"/>
      <c r="E14" s="83">
        <f>SUM(E9:E13)</f>
        <v>22640.2</v>
      </c>
      <c r="F14" s="60">
        <v>0.243443010752688</v>
      </c>
    </row>
    <row r="16" spans="1:6" ht="15">
      <c r="A16" s="53" t="s">
        <v>75</v>
      </c>
      <c r="B16" s="54"/>
      <c r="C16" s="64"/>
      <c r="D16" s="54"/>
      <c r="E16" s="54"/>
      <c r="F16" s="55"/>
    </row>
    <row r="17" spans="1:6" ht="12.75">
      <c r="A17" s="56"/>
      <c r="E17" s="47"/>
      <c r="F17" s="68"/>
    </row>
    <row r="18" spans="1:6" ht="12.75">
      <c r="A18" s="50" t="s">
        <v>60</v>
      </c>
      <c r="B18" s="42">
        <v>6</v>
      </c>
      <c r="E18" s="47"/>
      <c r="F18" s="68"/>
    </row>
    <row r="19" spans="1:6" ht="12.75">
      <c r="A19" s="51" t="s">
        <v>82</v>
      </c>
      <c r="B19" s="42">
        <v>8080</v>
      </c>
      <c r="D19" s="48"/>
      <c r="E19" s="47"/>
      <c r="F19" s="68"/>
    </row>
    <row r="20" spans="1:6" ht="12.75">
      <c r="A20" s="51" t="s">
        <v>62</v>
      </c>
      <c r="B20" s="42">
        <v>2500</v>
      </c>
      <c r="D20" s="48"/>
      <c r="E20" s="47"/>
      <c r="F20" s="68"/>
    </row>
    <row r="21" spans="1:6" ht="12.75">
      <c r="A21" s="52" t="s">
        <v>48</v>
      </c>
      <c r="B21" s="42">
        <f>(B19+B20)*B18</f>
        <v>63480</v>
      </c>
      <c r="D21" s="48"/>
      <c r="E21" s="47"/>
      <c r="F21" s="68"/>
    </row>
    <row r="22" spans="1:6" ht="12.75">
      <c r="A22" s="81"/>
      <c r="B22" s="46"/>
      <c r="D22" s="48"/>
      <c r="E22" s="47"/>
      <c r="F22" s="68"/>
    </row>
    <row r="23" spans="1:6" ht="12.75">
      <c r="A23" s="69" t="s">
        <v>63</v>
      </c>
      <c r="B23" s="67" t="s">
        <v>64</v>
      </c>
      <c r="C23" s="67" t="s">
        <v>65</v>
      </c>
      <c r="D23" s="67"/>
      <c r="E23" s="67" t="s">
        <v>66</v>
      </c>
      <c r="F23" s="70" t="s">
        <v>67</v>
      </c>
    </row>
    <row r="24" spans="1:6" ht="12.75">
      <c r="A24" s="61" t="s">
        <v>68</v>
      </c>
      <c r="B24" s="63" t="s">
        <v>69</v>
      </c>
      <c r="C24" s="63">
        <v>74.7</v>
      </c>
      <c r="D24" s="44"/>
      <c r="E24" s="43">
        <f>C24*B18</f>
        <v>448.20000000000005</v>
      </c>
      <c r="F24" s="62">
        <f>E24/$B$21</f>
        <v>0.007060491493383744</v>
      </c>
    </row>
    <row r="25" spans="1:6" ht="12.75">
      <c r="A25" s="57" t="s">
        <v>70</v>
      </c>
      <c r="B25" s="46" t="s">
        <v>71</v>
      </c>
      <c r="C25" s="46">
        <v>881</v>
      </c>
      <c r="E25" s="82">
        <f>C25*2</f>
        <v>1762</v>
      </c>
      <c r="F25" s="62">
        <f>E25/$B$21</f>
        <v>0.027756773787019535</v>
      </c>
    </row>
    <row r="26" spans="1:6" ht="12.75">
      <c r="A26" s="61" t="s">
        <v>49</v>
      </c>
      <c r="B26" s="63" t="s">
        <v>72</v>
      </c>
      <c r="C26" s="65">
        <v>0.125</v>
      </c>
      <c r="D26" s="44"/>
      <c r="E26" s="43">
        <f>C26*B21</f>
        <v>7935</v>
      </c>
      <c r="F26" s="62">
        <f>E26/$B$21</f>
        <v>0.125</v>
      </c>
    </row>
    <row r="27" spans="1:6" ht="12.75">
      <c r="A27" s="61" t="s">
        <v>50</v>
      </c>
      <c r="B27" s="63" t="s">
        <v>74</v>
      </c>
      <c r="C27" s="65">
        <v>0.076</v>
      </c>
      <c r="D27" s="44"/>
      <c r="E27" s="43">
        <f>C27*(B19*B18)</f>
        <v>3684.48</v>
      </c>
      <c r="F27" s="62">
        <f>E27/$B$21</f>
        <v>0.05804158790170132</v>
      </c>
    </row>
    <row r="28" spans="1:6" ht="12.75">
      <c r="A28" s="58" t="s">
        <v>51</v>
      </c>
      <c r="B28" s="59"/>
      <c r="C28" s="66"/>
      <c r="D28" s="66"/>
      <c r="E28" s="83">
        <f>SUM(E24:E27)</f>
        <v>13829.68</v>
      </c>
      <c r="F28" s="60">
        <f>E28/$B$21</f>
        <v>0.2178588531821046</v>
      </c>
    </row>
    <row r="30" spans="1:6" ht="15">
      <c r="A30" s="74" t="s">
        <v>76</v>
      </c>
      <c r="B30" s="75"/>
      <c r="C30" s="76"/>
      <c r="D30" s="75"/>
      <c r="E30" s="75"/>
      <c r="F30" s="77"/>
    </row>
    <row r="31" spans="1:6" ht="12.75">
      <c r="A31" s="71"/>
      <c r="F31" s="72"/>
    </row>
    <row r="32" spans="1:6" ht="12.75">
      <c r="A32" s="57" t="s">
        <v>52</v>
      </c>
      <c r="B32" s="80">
        <v>0.25</v>
      </c>
      <c r="C32" s="79"/>
      <c r="F32" s="72"/>
    </row>
    <row r="33" spans="1:6" ht="12.75">
      <c r="A33" s="56" t="s">
        <v>53</v>
      </c>
      <c r="B33" s="80">
        <v>0.22</v>
      </c>
      <c r="C33" s="79"/>
      <c r="F33" s="72"/>
    </row>
    <row r="34" spans="1:6" ht="12.75">
      <c r="A34" s="56" t="s">
        <v>54</v>
      </c>
      <c r="B34" s="80">
        <v>0.22</v>
      </c>
      <c r="C34" s="79"/>
      <c r="F34" s="72"/>
    </row>
    <row r="35" spans="1:6" ht="12.75">
      <c r="A35" s="56"/>
      <c r="F35" s="72"/>
    </row>
    <row r="36" spans="1:6" ht="13.5">
      <c r="A36" s="78" t="s">
        <v>77</v>
      </c>
      <c r="B36" s="44"/>
      <c r="C36" s="63"/>
      <c r="D36" s="44"/>
      <c r="E36" s="44"/>
      <c r="F36" s="73"/>
    </row>
    <row r="38" ht="12.75">
      <c r="A38" s="49" t="s">
        <v>78</v>
      </c>
    </row>
    <row r="39" ht="12.75">
      <c r="A39" s="49" t="s">
        <v>79</v>
      </c>
    </row>
    <row r="40" ht="12.75">
      <c r="A40" s="49" t="s">
        <v>80</v>
      </c>
    </row>
    <row r="41" ht="12.75">
      <c r="A41" s="49"/>
    </row>
    <row r="42" ht="12.75">
      <c r="A42" s="49" t="s">
        <v>81</v>
      </c>
    </row>
  </sheetData>
  <sheetProtection/>
  <printOptions/>
  <pageMargins left="0.75" right="0.75" top="1" bottom="1" header="0" footer="0"/>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Anne Caruso Hoby DFI</cp:lastModifiedBy>
  <cp:lastPrinted>2004-06-22T07:20:30Z</cp:lastPrinted>
  <dcterms:created xsi:type="dcterms:W3CDTF">2004-06-03T10:56:58Z</dcterms:created>
  <dcterms:modified xsi:type="dcterms:W3CDTF">2020-03-31T12:49:23Z</dcterms:modified>
  <cp:category/>
  <cp:version/>
  <cp:contentType/>
  <cp:contentStatus/>
</cp:coreProperties>
</file>